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60\Desktop\"/>
    </mc:Choice>
  </mc:AlternateContent>
  <xr:revisionPtr revIDLastSave="0" documentId="8_{7DD0FFEA-BB20-4DDB-8FCD-4F5787BD74BB}" xr6:coauthVersionLast="47" xr6:coauthVersionMax="47" xr10:uidLastSave="{00000000-0000-0000-0000-000000000000}"/>
  <workbookProtection lockStructure="1"/>
  <bookViews>
    <workbookView xWindow="-120" yWindow="-120" windowWidth="29040" windowHeight="15840" xr2:uid="{C796D5F4-4364-4A78-8370-4079B60DEF6E}"/>
  </bookViews>
  <sheets>
    <sheet name="rivalutazione 2022" sheetId="3" r:id="rId1"/>
    <sheet name="Foglio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I19" i="3" s="1"/>
  <c r="E23" i="3"/>
  <c r="E24" i="3"/>
  <c r="C25" i="3" s="1"/>
  <c r="N17" i="3"/>
  <c r="E12" i="3"/>
  <c r="C13" i="3" s="1"/>
  <c r="I8" i="3"/>
  <c r="G14" i="3" s="1"/>
  <c r="J14" i="3" s="1"/>
  <c r="E13" i="3"/>
  <c r="C14" i="3" s="1"/>
  <c r="I25" i="3" l="1"/>
  <c r="I24" i="3" s="1"/>
  <c r="G23" i="3"/>
  <c r="J23" i="3" s="1"/>
  <c r="G24" i="3"/>
  <c r="J24" i="3" s="1"/>
  <c r="G25" i="3"/>
  <c r="J25" i="3" s="1"/>
  <c r="I23" i="3"/>
  <c r="C24" i="3"/>
  <c r="I12" i="3"/>
  <c r="I14" i="3"/>
  <c r="K14" i="3" s="1"/>
  <c r="G13" i="3"/>
  <c r="J13" i="3" s="1"/>
  <c r="G12" i="3"/>
  <c r="J12" i="3" s="1"/>
  <c r="K25" i="3" l="1"/>
  <c r="K24" i="3"/>
  <c r="L24" i="3"/>
  <c r="L25" i="3"/>
  <c r="L23" i="3"/>
  <c r="K23" i="3"/>
  <c r="L14" i="3"/>
  <c r="L12" i="3"/>
  <c r="K12" i="3"/>
  <c r="I13" i="3"/>
  <c r="L26" i="3" l="1"/>
  <c r="K13" i="3"/>
  <c r="L13" i="3"/>
  <c r="O14" i="3" s="1"/>
  <c r="N23" i="3"/>
  <c r="N14" i="3" s="1"/>
  <c r="L1" i="3" l="1"/>
  <c r="J1" i="3"/>
</calcChain>
</file>

<file path=xl/sharedStrings.xml><?xml version="1.0" encoding="utf-8"?>
<sst xmlns="http://schemas.openxmlformats.org/spreadsheetml/2006/main" count="51" uniqueCount="32">
  <si>
    <t>aliquota</t>
  </si>
  <si>
    <r>
      <t xml:space="preserve">TM </t>
    </r>
    <r>
      <rPr>
        <b/>
        <i/>
        <sz val="11"/>
        <rFont val="Calibri"/>
        <family val="2"/>
      </rPr>
      <t>2020</t>
    </r>
  </si>
  <si>
    <t>increm.</t>
  </si>
  <si>
    <t>Da €</t>
  </si>
  <si>
    <t>a €</t>
  </si>
  <si>
    <t>in poi</t>
  </si>
  <si>
    <t>pensione mensile lorda anno 2020</t>
  </si>
  <si>
    <t xml:space="preserve">indice rivalutazione provvisoria </t>
  </si>
  <si>
    <t>fasce di reddito c.d. "orizzontali"</t>
  </si>
  <si>
    <t xml:space="preserve">% indice </t>
  </si>
  <si>
    <t>quote di pensione</t>
  </si>
  <si>
    <t xml:space="preserve">quote rivalutate </t>
  </si>
  <si>
    <t>1° fascia</t>
  </si>
  <si>
    <t>2° fascia</t>
  </si>
  <si>
    <t>3° fascia</t>
  </si>
  <si>
    <t>Indice rivalutazione</t>
  </si>
  <si>
    <t>pensione 2022</t>
  </si>
  <si>
    <t>APPLICAZIONE MECCANISMO FASCE DI REDDITO (LEGGE 388/2000)</t>
  </si>
  <si>
    <t>pensione mensile lorda anno 2021</t>
  </si>
  <si>
    <r>
      <t xml:space="preserve">TM </t>
    </r>
    <r>
      <rPr>
        <b/>
        <i/>
        <sz val="11"/>
        <rFont val="Calibri"/>
        <family val="2"/>
      </rPr>
      <t>2021</t>
    </r>
  </si>
  <si>
    <t>aliquota 1,7%</t>
  </si>
  <si>
    <t>aliquota 1,6%</t>
  </si>
  <si>
    <t>pensione mensile lorda anno 2022</t>
  </si>
  <si>
    <t>RIVALUTAZIONE DELLE PENSIONI DAL 1° GENNAIO 2022</t>
  </si>
  <si>
    <t xml:space="preserve">aliquota di  rivalutazione provvisoria </t>
  </si>
  <si>
    <t>aliquota di rivalutazione provvisoria applicata da Inps</t>
  </si>
  <si>
    <t>Il foglio di calcolo va utilizzato inserendo l'importo della pensione lorda mensile del 2021 nella cella evidenziata in giallo</t>
  </si>
  <si>
    <t xml:space="preserve">L'importo di pensione lordo della mensilità di gennaio 2022 liquidato dall'Inps con l'aliquota del 1,6% è indicato nella cella evidenziata in grigio     </t>
  </si>
  <si>
    <t xml:space="preserve">L'importo di pensione lordo della mensilità di gennaio 2022 spettante con l'aliquota del 1,7% è indicato nella cella evidenziata in verde  </t>
  </si>
  <si>
    <t>incremento</t>
  </si>
  <si>
    <t>fasce di importo dei trattamenti complessivi</t>
  </si>
  <si>
    <t>MECCANISMO PER FASCE DI REDDITO (Leggi 448/1998 - 388/2000 - 160/2019)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</si>
</sst>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.00_ ;\-#,##0.00\ "/>
    <numFmt numFmtId="165" formatCode="0.000%"/>
    <numFmt numFmtId="166" formatCode="#,##0.0000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</font>
    <font>
      <sz val="7"/>
      <color theme="1"/>
      <name val="Calibri"/>
      <family val="2"/>
      <scheme val="minor"/>
    </font>
    <font>
      <b/>
      <sz val="12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7FF9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4" fontId="3" fillId="0" borderId="0" xfId="0" applyNumberFormat="1" applyFont="1" applyFill="1" applyProtection="1">
      <protection hidden="1"/>
    </xf>
    <xf numFmtId="4" fontId="0" fillId="0" borderId="0" xfId="0" applyNumberFormat="1" applyFill="1" applyProtection="1">
      <protection hidden="1"/>
    </xf>
    <xf numFmtId="0" fontId="4" fillId="0" borderId="0" xfId="0" applyFont="1"/>
    <xf numFmtId="0" fontId="8" fillId="0" borderId="0" xfId="0" applyFont="1" applyAlignment="1">
      <alignment horizontal="center"/>
    </xf>
    <xf numFmtId="0" fontId="6" fillId="0" borderId="6" xfId="0" applyFont="1" applyBorder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4" fillId="3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10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4" fillId="0" borderId="0" xfId="0" applyNumberFormat="1" applyFont="1"/>
    <xf numFmtId="0" fontId="0" fillId="4" borderId="0" xfId="0" applyFill="1" applyProtection="1"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13" fillId="4" borderId="7" xfId="0" applyFont="1" applyFill="1" applyBorder="1" applyAlignment="1" applyProtection="1">
      <alignment horizontal="center" vertical="center"/>
      <protection hidden="1"/>
    </xf>
    <xf numFmtId="0" fontId="13" fillId="4" borderId="18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164" fontId="10" fillId="4" borderId="1" xfId="1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9" fontId="10" fillId="4" borderId="1" xfId="2" applyFont="1" applyFill="1" applyBorder="1" applyAlignment="1" applyProtection="1">
      <alignment horizontal="center" vertical="center"/>
      <protection hidden="1"/>
    </xf>
    <xf numFmtId="0" fontId="18" fillId="4" borderId="9" xfId="0" applyFont="1" applyFill="1" applyBorder="1" applyAlignment="1" applyProtection="1">
      <alignment vertical="center"/>
      <protection hidden="1"/>
    </xf>
    <xf numFmtId="4" fontId="11" fillId="4" borderId="1" xfId="0" applyNumberFormat="1" applyFont="1" applyFill="1" applyBorder="1" applyAlignment="1" applyProtection="1">
      <alignment vertical="center"/>
      <protection hidden="1"/>
    </xf>
    <xf numFmtId="4" fontId="0" fillId="4" borderId="1" xfId="0" applyNumberFormat="1" applyFill="1" applyBorder="1" applyAlignment="1" applyProtection="1">
      <alignment vertical="center"/>
      <protection hidden="1"/>
    </xf>
    <xf numFmtId="4" fontId="11" fillId="4" borderId="2" xfId="0" applyNumberFormat="1" applyFon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horizontal="center" vertical="center"/>
      <protection hidden="1"/>
    </xf>
    <xf numFmtId="164" fontId="10" fillId="4" borderId="14" xfId="1" applyNumberFormat="1" applyFont="1" applyFill="1" applyBorder="1" applyAlignment="1" applyProtection="1">
      <alignment vertical="center"/>
      <protection hidden="1"/>
    </xf>
    <xf numFmtId="9" fontId="10" fillId="4" borderId="14" xfId="2" applyFont="1" applyFill="1" applyBorder="1" applyAlignment="1" applyProtection="1">
      <alignment horizontal="center" vertical="center"/>
      <protection hidden="1"/>
    </xf>
    <xf numFmtId="0" fontId="18" fillId="4" borderId="13" xfId="0" applyFont="1" applyFill="1" applyBorder="1" applyAlignment="1" applyProtection="1">
      <alignment vertical="center"/>
      <protection hidden="1"/>
    </xf>
    <xf numFmtId="4" fontId="11" fillId="4" borderId="14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164" fontId="10" fillId="0" borderId="1" xfId="1" applyNumberFormat="1" applyFont="1" applyFill="1" applyBorder="1" applyAlignment="1" applyProtection="1">
      <alignment vertical="center"/>
      <protection hidden="1"/>
    </xf>
    <xf numFmtId="9" fontId="10" fillId="0" borderId="1" xfId="2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vertical="center"/>
      <protection hidden="1"/>
    </xf>
    <xf numFmtId="4" fontId="11" fillId="0" borderId="1" xfId="0" applyNumberFormat="1" applyFont="1" applyFill="1" applyBorder="1" applyAlignment="1" applyProtection="1">
      <alignment vertical="center"/>
      <protection hidden="1"/>
    </xf>
    <xf numFmtId="4" fontId="0" fillId="0" borderId="1" xfId="0" applyNumberFormat="1" applyFill="1" applyBorder="1" applyAlignment="1" applyProtection="1">
      <alignment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11" fillId="0" borderId="1" xfId="0" applyNumberFormat="1" applyFont="1" applyFill="1" applyBorder="1" applyAlignment="1" applyProtection="1">
      <alignment horizontal="center" vertical="center"/>
      <protection hidden="1"/>
    </xf>
    <xf numFmtId="10" fontId="15" fillId="2" borderId="3" xfId="0" applyNumberFormat="1" applyFont="1" applyFill="1" applyBorder="1" applyProtection="1">
      <protection locked="0"/>
    </xf>
    <xf numFmtId="165" fontId="10" fillId="4" borderId="10" xfId="0" applyNumberFormat="1" applyFont="1" applyFill="1" applyBorder="1" applyAlignment="1" applyProtection="1">
      <alignment horizontal="center" vertical="center"/>
      <protection hidden="1"/>
    </xf>
    <xf numFmtId="165" fontId="10" fillId="4" borderId="20" xfId="0" applyNumberFormat="1" applyFont="1" applyFill="1" applyBorder="1" applyAlignment="1" applyProtection="1">
      <alignment horizontal="center" vertical="center"/>
      <protection hidden="1"/>
    </xf>
    <xf numFmtId="165" fontId="11" fillId="4" borderId="1" xfId="0" applyNumberFormat="1" applyFont="1" applyFill="1" applyBorder="1" applyAlignment="1" applyProtection="1">
      <alignment horizontal="center" vertical="center"/>
      <protection hidden="1"/>
    </xf>
    <xf numFmtId="165" fontId="11" fillId="4" borderId="14" xfId="0" applyNumberFormat="1" applyFont="1" applyFill="1" applyBorder="1" applyAlignment="1" applyProtection="1">
      <alignment horizontal="center" vertical="center"/>
      <protection hidden="1"/>
    </xf>
    <xf numFmtId="10" fontId="4" fillId="0" borderId="6" xfId="0" applyNumberFormat="1" applyFont="1" applyBorder="1" applyAlignment="1">
      <alignment horizontal="center"/>
    </xf>
    <xf numFmtId="4" fontId="4" fillId="0" borderId="0" xfId="0" applyNumberFormat="1" applyFont="1" applyFill="1" applyAlignment="1" applyProtection="1">
      <alignment horizontal="center"/>
      <protection locked="0"/>
    </xf>
    <xf numFmtId="4" fontId="23" fillId="0" borderId="0" xfId="0" applyNumberFormat="1" applyFont="1"/>
    <xf numFmtId="10" fontId="20" fillId="5" borderId="1" xfId="0" applyNumberFormat="1" applyFont="1" applyFill="1" applyBorder="1" applyProtection="1"/>
    <xf numFmtId="166" fontId="0" fillId="0" borderId="0" xfId="0" applyNumberFormat="1"/>
    <xf numFmtId="4" fontId="22" fillId="5" borderId="2" xfId="0" applyNumberFormat="1" applyFont="1" applyFill="1" applyBorder="1" applyAlignment="1" applyProtection="1">
      <alignment vertical="center"/>
      <protection hidden="1"/>
    </xf>
    <xf numFmtId="10" fontId="15" fillId="6" borderId="1" xfId="0" applyNumberFormat="1" applyFont="1" applyFill="1" applyBorder="1" applyProtection="1"/>
    <xf numFmtId="4" fontId="24" fillId="6" borderId="36" xfId="0" applyNumberFormat="1" applyFont="1" applyFill="1" applyBorder="1" applyAlignment="1" applyProtection="1">
      <alignment vertical="center"/>
      <protection hidden="1"/>
    </xf>
    <xf numFmtId="4" fontId="24" fillId="3" borderId="1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left" vertical="top"/>
      <protection hidden="1"/>
    </xf>
    <xf numFmtId="0" fontId="5" fillId="0" borderId="5" xfId="0" applyFont="1" applyFill="1" applyBorder="1" applyAlignment="1" applyProtection="1">
      <alignment horizontal="left" vertical="top"/>
      <protection hidden="1"/>
    </xf>
    <xf numFmtId="0" fontId="5" fillId="0" borderId="30" xfId="0" applyFont="1" applyFill="1" applyBorder="1" applyAlignment="1" applyProtection="1">
      <alignment horizontal="left" vertical="top"/>
      <protection hidden="1"/>
    </xf>
    <xf numFmtId="0" fontId="5" fillId="0" borderId="34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5" fillId="0" borderId="35" xfId="0" applyFont="1" applyFill="1" applyBorder="1" applyAlignment="1" applyProtection="1">
      <alignment horizontal="left" vertical="top"/>
      <protection hidden="1"/>
    </xf>
    <xf numFmtId="0" fontId="5" fillId="0" borderId="31" xfId="0" applyFont="1" applyFill="1" applyBorder="1" applyAlignment="1" applyProtection="1">
      <alignment horizontal="left" vertical="top"/>
      <protection hidden="1"/>
    </xf>
    <xf numFmtId="0" fontId="5" fillId="0" borderId="33" xfId="0" applyFont="1" applyFill="1" applyBorder="1" applyAlignment="1" applyProtection="1">
      <alignment horizontal="left" vertical="top"/>
      <protection hidden="1"/>
    </xf>
    <xf numFmtId="0" fontId="5" fillId="0" borderId="32" xfId="0" applyFont="1" applyFill="1" applyBorder="1" applyAlignment="1" applyProtection="1">
      <alignment horizontal="left" vertical="top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4" borderId="25" xfId="0" applyFont="1" applyFill="1" applyBorder="1" applyAlignment="1" applyProtection="1">
      <alignment horizontal="center" vertical="center"/>
      <protection hidden="1"/>
    </xf>
    <xf numFmtId="0" fontId="13" fillId="4" borderId="27" xfId="0" applyFont="1" applyFill="1" applyBorder="1" applyAlignment="1" applyProtection="1">
      <alignment horizontal="center" vertical="center"/>
      <protection hidden="1"/>
    </xf>
    <xf numFmtId="4" fontId="4" fillId="4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23" xfId="0" applyNumberFormat="1" applyFont="1" applyFill="1" applyBorder="1" applyAlignment="1" applyProtection="1">
      <alignment horizontal="center" vertical="center"/>
      <protection hidden="1"/>
    </xf>
    <xf numFmtId="4" fontId="4" fillId="4" borderId="11" xfId="0" applyNumberFormat="1" applyFont="1" applyFill="1" applyBorder="1" applyAlignment="1" applyProtection="1">
      <alignment horizontal="center" vertical="center"/>
      <protection hidden="1"/>
    </xf>
    <xf numFmtId="4" fontId="4" fillId="4" borderId="12" xfId="0" applyNumberFormat="1" applyFont="1" applyFill="1" applyBorder="1" applyAlignment="1" applyProtection="1">
      <alignment horizontal="center" vertical="center"/>
      <protection hidden="1"/>
    </xf>
    <xf numFmtId="4" fontId="4" fillId="4" borderId="24" xfId="0" applyNumberFormat="1" applyFont="1" applyFill="1" applyBorder="1" applyAlignment="1" applyProtection="1">
      <alignment horizontal="center" vertical="center"/>
      <protection hidden="1"/>
    </xf>
    <xf numFmtId="4" fontId="4" fillId="4" borderId="15" xfId="0" applyNumberFormat="1" applyFont="1" applyFill="1" applyBorder="1" applyAlignment="1" applyProtection="1">
      <alignment horizontal="center" vertical="center"/>
      <protection hidden="1"/>
    </xf>
    <xf numFmtId="0" fontId="5" fillId="4" borderId="19" xfId="0" applyFont="1" applyFill="1" applyBorder="1" applyAlignment="1" applyProtection="1">
      <alignment horizontal="center" vertical="center"/>
      <protection hidden="1"/>
    </xf>
    <xf numFmtId="0" fontId="5" fillId="4" borderId="28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4" fontId="9" fillId="3" borderId="2" xfId="0" applyNumberFormat="1" applyFont="1" applyFill="1" applyBorder="1" applyAlignment="1" applyProtection="1">
      <alignment horizontal="center"/>
      <protection locked="0"/>
    </xf>
    <xf numFmtId="4" fontId="9" fillId="3" borderId="3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8" fillId="4" borderId="16" xfId="0" applyFont="1" applyFill="1" applyBorder="1" applyAlignment="1" applyProtection="1">
      <alignment horizontal="center"/>
      <protection hidden="1"/>
    </xf>
    <xf numFmtId="0" fontId="8" fillId="4" borderId="17" xfId="0" applyFont="1" applyFill="1" applyBorder="1" applyAlignment="1" applyProtection="1">
      <alignment horizontal="center"/>
      <protection hidden="1"/>
    </xf>
    <xf numFmtId="0" fontId="12" fillId="4" borderId="22" xfId="0" applyFont="1" applyFill="1" applyBorder="1" applyAlignment="1" applyProtection="1">
      <alignment horizontal="center" vertical="center" wrapText="1"/>
      <protection hidden="1"/>
    </xf>
    <xf numFmtId="0" fontId="12" fillId="4" borderId="23" xfId="0" applyFont="1" applyFill="1" applyBorder="1" applyAlignment="1" applyProtection="1">
      <alignment horizontal="center" vertical="center" wrapText="1"/>
      <protection hidden="1"/>
    </xf>
    <xf numFmtId="0" fontId="12" fillId="4" borderId="24" xfId="0" applyFont="1" applyFill="1" applyBorder="1" applyAlignment="1" applyProtection="1">
      <alignment horizontal="center" vertical="center" wrapText="1"/>
      <protection hidden="1"/>
    </xf>
    <xf numFmtId="0" fontId="12" fillId="4" borderId="15" xfId="0" applyFont="1" applyFill="1" applyBorder="1" applyAlignment="1" applyProtection="1">
      <alignment horizontal="center" vertical="center" wrapText="1"/>
      <protection hidden="1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5" fillId="4" borderId="25" xfId="0" applyFont="1" applyFill="1" applyBorder="1" applyAlignment="1" applyProtection="1">
      <alignment horizontal="center" vertical="center"/>
      <protection hidden="1"/>
    </xf>
    <xf numFmtId="0" fontId="5" fillId="4" borderId="26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5" fillId="0" borderId="6" xfId="0" applyFont="1" applyBorder="1" applyAlignment="1">
      <alignment horizontal="center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0000FF"/>
      <color rgb="FF97FF97"/>
      <color rgb="FF66FF66"/>
      <color rgb="FFCCFF66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1267-4D19-4FEF-8874-1F250F68B161}">
  <dimension ref="A1:Q31"/>
  <sheetViews>
    <sheetView tabSelected="1" topLeftCell="A2" zoomScale="110" zoomScaleNormal="110" workbookViewId="0">
      <selection activeCell="R11" sqref="R11"/>
    </sheetView>
  </sheetViews>
  <sheetFormatPr defaultRowHeight="15" x14ac:dyDescent="0.25"/>
  <cols>
    <col min="1" max="1" width="1" customWidth="1"/>
    <col min="2" max="2" width="7" customWidth="1"/>
    <col min="3" max="3" width="10" customWidth="1"/>
    <col min="4" max="4" width="7" customWidth="1"/>
    <col min="5" max="5" width="10" customWidth="1"/>
    <col min="6" max="6" width="12.140625" customWidth="1"/>
    <col min="8" max="8" width="8.5703125" customWidth="1"/>
    <col min="11" max="11" width="11.85546875" customWidth="1"/>
    <col min="12" max="12" width="10" customWidth="1"/>
    <col min="13" max="13" width="0" hidden="1" customWidth="1"/>
    <col min="14" max="14" width="10.140625" customWidth="1"/>
    <col min="15" max="15" width="12.140625" customWidth="1"/>
  </cols>
  <sheetData>
    <row r="1" spans="1:17" s="1" customFormat="1" hidden="1" x14ac:dyDescent="0.25">
      <c r="A1" s="2"/>
      <c r="B1" s="2"/>
      <c r="C1" s="2"/>
      <c r="D1" s="2"/>
      <c r="E1" s="2"/>
      <c r="F1" s="2"/>
      <c r="G1" s="2"/>
      <c r="H1" s="2"/>
      <c r="I1" s="2"/>
      <c r="J1" s="3" t="e">
        <f>SUM(#REF!)</f>
        <v>#REF!</v>
      </c>
      <c r="K1" s="2"/>
      <c r="L1" s="4" t="e">
        <f>SUM(#REF!)</f>
        <v>#REF!</v>
      </c>
      <c r="M1" s="2"/>
    </row>
    <row r="2" spans="1:17" s="1" customFormat="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4"/>
      <c r="M2" s="2"/>
    </row>
    <row r="3" spans="1:17" ht="16.5" thickBot="1" x14ac:dyDescent="0.3">
      <c r="B3" s="110" t="s">
        <v>23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  <c r="P3" s="5"/>
      <c r="Q3" s="5"/>
    </row>
    <row r="4" spans="1:17" ht="15.75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5"/>
      <c r="Q4" s="5"/>
    </row>
    <row r="5" spans="1:17" ht="15.75" customHeight="1" x14ac:dyDescent="0.25">
      <c r="B5" s="114" t="s">
        <v>24</v>
      </c>
      <c r="C5" s="114"/>
      <c r="D5" s="114"/>
      <c r="E5" s="114"/>
      <c r="F5" s="114"/>
      <c r="G5" s="69">
        <v>1.7000000000000001E-2</v>
      </c>
      <c r="H5" s="6"/>
      <c r="I5" s="115" t="s">
        <v>18</v>
      </c>
      <c r="J5" s="115"/>
      <c r="K5" s="115"/>
      <c r="L5" s="115"/>
      <c r="M5" s="44"/>
      <c r="N5" s="71">
        <v>1240</v>
      </c>
      <c r="O5" s="46"/>
      <c r="P5" s="5"/>
      <c r="Q5" s="5"/>
    </row>
    <row r="6" spans="1:17" ht="15.75" customHeight="1" x14ac:dyDescent="0.25">
      <c r="B6" s="113" t="s">
        <v>25</v>
      </c>
      <c r="C6" s="113"/>
      <c r="D6" s="113"/>
      <c r="E6" s="113"/>
      <c r="F6" s="113"/>
      <c r="G6" s="66">
        <v>1.6E-2</v>
      </c>
      <c r="H6" s="6"/>
      <c r="I6" s="45"/>
      <c r="J6" s="45"/>
      <c r="K6" s="45"/>
      <c r="L6" s="45"/>
      <c r="M6" s="40"/>
      <c r="N6" s="46"/>
      <c r="O6" s="46"/>
      <c r="P6" s="5"/>
      <c r="Q6" s="5"/>
    </row>
    <row r="7" spans="1:17" ht="15.75" hidden="1" x14ac:dyDescent="0.25">
      <c r="B7" s="39"/>
      <c r="C7" s="39"/>
      <c r="D7" s="39"/>
      <c r="E7" s="39"/>
      <c r="F7" s="36"/>
      <c r="G7" s="39"/>
      <c r="H7" s="40"/>
      <c r="I7" s="37"/>
      <c r="J7" s="37"/>
      <c r="K7" s="37"/>
      <c r="L7" s="37"/>
      <c r="M7" s="40"/>
      <c r="N7" s="38"/>
      <c r="O7" s="38"/>
      <c r="P7" s="5"/>
      <c r="Q7" s="5"/>
    </row>
    <row r="8" spans="1:17" hidden="1" x14ac:dyDescent="0.25">
      <c r="B8" s="122" t="s">
        <v>1</v>
      </c>
      <c r="C8" s="122"/>
      <c r="D8" s="122"/>
      <c r="E8" s="7">
        <v>515.58000000000004</v>
      </c>
      <c r="G8" s="122" t="s">
        <v>15</v>
      </c>
      <c r="H8" s="122"/>
      <c r="I8" s="63">
        <f>G5</f>
        <v>1.7000000000000001E-2</v>
      </c>
      <c r="K8" s="8"/>
      <c r="L8" s="8"/>
      <c r="M8" s="9"/>
      <c r="N8" s="9"/>
      <c r="O8" s="10"/>
    </row>
    <row r="9" spans="1:17" x14ac:dyDescent="0.25">
      <c r="B9" s="11"/>
      <c r="C9" s="11"/>
      <c r="D9" s="11"/>
      <c r="E9" s="12"/>
      <c r="G9" s="13"/>
      <c r="H9" s="14"/>
      <c r="J9" s="15"/>
      <c r="K9" s="15"/>
      <c r="L9" s="16"/>
      <c r="M9" s="16"/>
      <c r="N9" s="17"/>
    </row>
    <row r="10" spans="1:17" ht="15.75" customHeight="1" x14ac:dyDescent="0.25">
      <c r="B10" s="121" t="s">
        <v>31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1" spans="1:17" ht="30" customHeight="1" x14ac:dyDescent="0.25">
      <c r="B11" s="116" t="s">
        <v>30</v>
      </c>
      <c r="C11" s="116"/>
      <c r="D11" s="116"/>
      <c r="E11" s="116"/>
      <c r="F11" s="47" t="s">
        <v>9</v>
      </c>
      <c r="G11" s="48" t="s">
        <v>0</v>
      </c>
      <c r="H11" s="117" t="s">
        <v>10</v>
      </c>
      <c r="I11" s="117"/>
      <c r="J11" s="49" t="s">
        <v>0</v>
      </c>
      <c r="K11" s="49" t="s">
        <v>29</v>
      </c>
      <c r="L11" s="47" t="s">
        <v>11</v>
      </c>
      <c r="M11" s="50"/>
      <c r="N11" s="82" t="s">
        <v>22</v>
      </c>
      <c r="O11" s="82"/>
    </row>
    <row r="12" spans="1:17" x14ac:dyDescent="0.25">
      <c r="B12" s="48" t="s">
        <v>3</v>
      </c>
      <c r="C12" s="51">
        <v>0</v>
      </c>
      <c r="D12" s="48" t="s">
        <v>4</v>
      </c>
      <c r="E12" s="51">
        <f>E8*4</f>
        <v>2062.3200000000002</v>
      </c>
      <c r="F12" s="52">
        <v>1</v>
      </c>
      <c r="G12" s="56">
        <f>I8*F12</f>
        <v>1.7000000000000001E-2</v>
      </c>
      <c r="H12" s="53" t="s">
        <v>12</v>
      </c>
      <c r="I12" s="54">
        <f>IF((N5-E12)&gt;0,E12,N5)</f>
        <v>1240</v>
      </c>
      <c r="J12" s="57">
        <f>G12</f>
        <v>1.7000000000000001E-2</v>
      </c>
      <c r="K12" s="55">
        <f>I12*J12</f>
        <v>21.080000000000002</v>
      </c>
      <c r="L12" s="54">
        <f>I12+(I12*J12)</f>
        <v>1261.08</v>
      </c>
      <c r="M12" s="50"/>
      <c r="N12" s="81" t="s">
        <v>21</v>
      </c>
      <c r="O12" s="82" t="s">
        <v>20</v>
      </c>
    </row>
    <row r="13" spans="1:17" ht="15.75" thickBot="1" x14ac:dyDescent="0.3">
      <c r="B13" s="48" t="s">
        <v>3</v>
      </c>
      <c r="C13" s="51">
        <f>E12+0.01</f>
        <v>2062.3300000000004</v>
      </c>
      <c r="D13" s="48" t="s">
        <v>4</v>
      </c>
      <c r="E13" s="51">
        <f>E8*5</f>
        <v>2577.9</v>
      </c>
      <c r="F13" s="52">
        <v>0.9</v>
      </c>
      <c r="G13" s="56">
        <f>I8*F13</f>
        <v>1.5300000000000001E-2</v>
      </c>
      <c r="H13" s="53" t="s">
        <v>13</v>
      </c>
      <c r="I13" s="54">
        <f>IF(I14&gt;0,E13-E12,IF((N5-E12)&gt;0,N5-E12,0))</f>
        <v>0</v>
      </c>
      <c r="J13" s="57">
        <f>G13</f>
        <v>1.5300000000000001E-2</v>
      </c>
      <c r="K13" s="55">
        <f t="shared" ref="K13:K14" si="0">I13*J13</f>
        <v>0</v>
      </c>
      <c r="L13" s="54">
        <f t="shared" ref="L13:L14" si="1">I13+(I13*J13)</f>
        <v>0</v>
      </c>
      <c r="M13" s="50"/>
      <c r="N13" s="81"/>
      <c r="O13" s="83"/>
    </row>
    <row r="14" spans="1:17" ht="16.5" thickBot="1" x14ac:dyDescent="0.3">
      <c r="B14" s="48" t="s">
        <v>3</v>
      </c>
      <c r="C14" s="51">
        <f>E13+0.01</f>
        <v>2577.9100000000003</v>
      </c>
      <c r="D14" s="96" t="s">
        <v>5</v>
      </c>
      <c r="E14" s="96"/>
      <c r="F14" s="52">
        <v>0.75</v>
      </c>
      <c r="G14" s="56">
        <f>I8*F14</f>
        <v>1.2750000000000001E-2</v>
      </c>
      <c r="H14" s="53" t="s">
        <v>14</v>
      </c>
      <c r="I14" s="54">
        <f>IF((N5-E13)&gt;0,N5-E13,0)</f>
        <v>0</v>
      </c>
      <c r="J14" s="57">
        <f>G14</f>
        <v>1.2750000000000001E-2</v>
      </c>
      <c r="K14" s="55">
        <f t="shared" si="0"/>
        <v>0</v>
      </c>
      <c r="L14" s="54">
        <f t="shared" si="1"/>
        <v>0</v>
      </c>
      <c r="M14" s="50"/>
      <c r="N14" s="68">
        <f>N23</f>
        <v>1259.8399999999999</v>
      </c>
      <c r="O14" s="70">
        <f>CEILING(SUM(L13:L14:L12),0.01)</f>
        <v>1261.08</v>
      </c>
    </row>
    <row r="15" spans="1:17" x14ac:dyDescent="0.25">
      <c r="I15" s="43"/>
      <c r="K15" s="43"/>
      <c r="L15" s="65"/>
    </row>
    <row r="16" spans="1:17" ht="15.75" hidden="1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5"/>
      <c r="Q16" s="5"/>
    </row>
    <row r="17" spans="2:17" ht="15.75" hidden="1" x14ac:dyDescent="0.25">
      <c r="B17" s="84" t="s">
        <v>7</v>
      </c>
      <c r="C17" s="85"/>
      <c r="D17" s="85"/>
      <c r="E17" s="85"/>
      <c r="F17" s="85"/>
      <c r="G17" s="58">
        <f>G6</f>
        <v>1.6E-2</v>
      </c>
      <c r="H17" s="6"/>
      <c r="I17" s="99" t="s">
        <v>6</v>
      </c>
      <c r="J17" s="100"/>
      <c r="K17" s="100"/>
      <c r="L17" s="100"/>
      <c r="M17" s="41"/>
      <c r="N17" s="97">
        <f>N5</f>
        <v>1240</v>
      </c>
      <c r="O17" s="98"/>
      <c r="P17" s="5"/>
      <c r="Q17" s="5"/>
    </row>
    <row r="18" spans="2:17" ht="15.75" hidden="1" x14ac:dyDescent="0.25">
      <c r="B18" s="39"/>
      <c r="C18" s="39"/>
      <c r="D18" s="39"/>
      <c r="E18" s="39"/>
      <c r="F18" s="36"/>
      <c r="G18" s="39"/>
      <c r="H18" s="40"/>
      <c r="I18" s="37"/>
      <c r="J18" s="37"/>
      <c r="K18" s="37"/>
      <c r="L18" s="37"/>
      <c r="M18" s="40"/>
      <c r="N18" s="38"/>
      <c r="O18" s="38"/>
      <c r="P18" s="5"/>
      <c r="Q18" s="5"/>
    </row>
    <row r="19" spans="2:17" hidden="1" x14ac:dyDescent="0.25">
      <c r="B19" s="101" t="s">
        <v>19</v>
      </c>
      <c r="C19" s="102"/>
      <c r="D19" s="103"/>
      <c r="E19" s="7">
        <v>515.58000000000004</v>
      </c>
      <c r="G19" s="101" t="s">
        <v>15</v>
      </c>
      <c r="H19" s="103"/>
      <c r="I19" s="63">
        <f>G17</f>
        <v>1.6E-2</v>
      </c>
      <c r="K19" s="8"/>
      <c r="L19" s="8"/>
      <c r="M19" s="9"/>
      <c r="N19" s="9"/>
      <c r="O19" s="64"/>
    </row>
    <row r="20" spans="2:17" ht="15.75" hidden="1" thickBot="1" x14ac:dyDescent="0.3">
      <c r="B20" s="11"/>
      <c r="C20" s="11"/>
      <c r="D20" s="11"/>
      <c r="E20" s="12"/>
      <c r="G20" s="13"/>
      <c r="H20" s="14"/>
      <c r="J20" s="15"/>
      <c r="K20" s="15"/>
      <c r="L20" s="16"/>
      <c r="M20" s="16"/>
      <c r="N20" s="17"/>
    </row>
    <row r="21" spans="2:17" ht="15.75" hidden="1" customHeight="1" thickBot="1" x14ac:dyDescent="0.3">
      <c r="B21" s="104" t="s">
        <v>17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8"/>
      <c r="N21" s="106" t="s">
        <v>16</v>
      </c>
      <c r="O21" s="107"/>
    </row>
    <row r="22" spans="2:17" ht="30" hidden="1" customHeight="1" thickBot="1" x14ac:dyDescent="0.3">
      <c r="B22" s="118" t="s">
        <v>8</v>
      </c>
      <c r="C22" s="119"/>
      <c r="D22" s="119"/>
      <c r="E22" s="120"/>
      <c r="F22" s="19" t="s">
        <v>9</v>
      </c>
      <c r="G22" s="20" t="s">
        <v>0</v>
      </c>
      <c r="H22" s="86" t="s">
        <v>10</v>
      </c>
      <c r="I22" s="87"/>
      <c r="J22" s="21" t="s">
        <v>0</v>
      </c>
      <c r="K22" s="21" t="s">
        <v>2</v>
      </c>
      <c r="L22" s="22" t="s">
        <v>11</v>
      </c>
      <c r="M22" s="18"/>
      <c r="N22" s="108"/>
      <c r="O22" s="109"/>
    </row>
    <row r="23" spans="2:17" hidden="1" x14ac:dyDescent="0.25">
      <c r="B23" s="23" t="s">
        <v>3</v>
      </c>
      <c r="C23" s="24">
        <v>0</v>
      </c>
      <c r="D23" s="25" t="s">
        <v>4</v>
      </c>
      <c r="E23" s="24">
        <f>E19*4</f>
        <v>2062.3200000000002</v>
      </c>
      <c r="F23" s="26">
        <v>1</v>
      </c>
      <c r="G23" s="59">
        <f>I19*F23</f>
        <v>1.6E-2</v>
      </c>
      <c r="H23" s="27" t="s">
        <v>12</v>
      </c>
      <c r="I23" s="28">
        <f>IF((N17-E23)&gt;0,E23,N17)</f>
        <v>1240</v>
      </c>
      <c r="J23" s="61">
        <f>G23</f>
        <v>1.6E-2</v>
      </c>
      <c r="K23" s="29">
        <f>I23*J23</f>
        <v>19.84</v>
      </c>
      <c r="L23" s="30">
        <f>I23+(I23*J23)</f>
        <v>1259.8399999999999</v>
      </c>
      <c r="M23" s="18"/>
      <c r="N23" s="88">
        <f>CEILING(SUM(L24:L25:L23),0.01)</f>
        <v>1259.8399999999999</v>
      </c>
      <c r="O23" s="89"/>
    </row>
    <row r="24" spans="2:17" hidden="1" x14ac:dyDescent="0.25">
      <c r="B24" s="23" t="s">
        <v>3</v>
      </c>
      <c r="C24" s="24">
        <f>E23+0.01</f>
        <v>2062.3300000000004</v>
      </c>
      <c r="D24" s="25" t="s">
        <v>4</v>
      </c>
      <c r="E24" s="24">
        <f>E19*5</f>
        <v>2577.9</v>
      </c>
      <c r="F24" s="26">
        <v>0.9</v>
      </c>
      <c r="G24" s="59">
        <f>I19*F24</f>
        <v>1.4400000000000001E-2</v>
      </c>
      <c r="H24" s="27" t="s">
        <v>13</v>
      </c>
      <c r="I24" s="28">
        <f>IF(I25&gt;0,E24-E23,IF((N17-E23)&gt;0,N17-E23,0))</f>
        <v>0</v>
      </c>
      <c r="J24" s="61">
        <f>G24</f>
        <v>1.4400000000000001E-2</v>
      </c>
      <c r="K24" s="29">
        <f t="shared" ref="K24:K25" si="2">I24*J24</f>
        <v>0</v>
      </c>
      <c r="L24" s="30">
        <f t="shared" ref="L24:L25" si="3">I24+(I24*J24)</f>
        <v>0</v>
      </c>
      <c r="M24" s="18"/>
      <c r="N24" s="90"/>
      <c r="O24" s="91"/>
    </row>
    <row r="25" spans="2:17" ht="15.75" hidden="1" thickBot="1" x14ac:dyDescent="0.3">
      <c r="B25" s="31" t="s">
        <v>3</v>
      </c>
      <c r="C25" s="32">
        <f>E24+0.01</f>
        <v>2577.9100000000003</v>
      </c>
      <c r="D25" s="94" t="s">
        <v>5</v>
      </c>
      <c r="E25" s="95"/>
      <c r="F25" s="33">
        <v>0.75</v>
      </c>
      <c r="G25" s="60">
        <f>I19*F25</f>
        <v>1.2E-2</v>
      </c>
      <c r="H25" s="34" t="s">
        <v>14</v>
      </c>
      <c r="I25" s="35">
        <f>IF((N17-E24)&gt;0,N17-E24,0)</f>
        <v>0</v>
      </c>
      <c r="J25" s="62">
        <f>G25</f>
        <v>1.2E-2</v>
      </c>
      <c r="K25" s="29">
        <f t="shared" si="2"/>
        <v>0</v>
      </c>
      <c r="L25" s="30">
        <f t="shared" si="3"/>
        <v>0</v>
      </c>
      <c r="M25" s="18"/>
      <c r="N25" s="92"/>
      <c r="O25" s="93"/>
    </row>
    <row r="26" spans="2:17" hidden="1" x14ac:dyDescent="0.25">
      <c r="L26" s="43">
        <f>SUM(L23:L25)</f>
        <v>1259.8399999999999</v>
      </c>
    </row>
    <row r="27" spans="2:17" x14ac:dyDescent="0.25">
      <c r="L27" s="67"/>
    </row>
    <row r="28" spans="2:17" x14ac:dyDescent="0.25">
      <c r="N28" s="43"/>
    </row>
    <row r="29" spans="2:17" x14ac:dyDescent="0.25">
      <c r="B29" s="72" t="s">
        <v>26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2:17" x14ac:dyDescent="0.25">
      <c r="B30" s="75" t="s">
        <v>27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</row>
    <row r="31" spans="2:17" x14ac:dyDescent="0.25">
      <c r="B31" s="78" t="s">
        <v>28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</row>
  </sheetData>
  <sheetProtection algorithmName="SHA-512" hashValue="oWfOzMhuzYgKczsou5udc2n0G5aXcibOU5pcLAtj/k0dwEG3eY9qRoIFnE398BvsvRS7ZICG2wCozJGgDbUzPQ==" saltValue="Ii8zDChZ1wbOmzNSgcdymg==" spinCount="100000" sheet="1" objects="1" scenarios="1"/>
  <mergeCells count="27">
    <mergeCell ref="B22:E22"/>
    <mergeCell ref="N11:O11"/>
    <mergeCell ref="B10:O10"/>
    <mergeCell ref="B8:D8"/>
    <mergeCell ref="G8:H8"/>
    <mergeCell ref="B3:O3"/>
    <mergeCell ref="B6:F6"/>
    <mergeCell ref="B5:F5"/>
    <mergeCell ref="I5:L5"/>
    <mergeCell ref="B11:E11"/>
    <mergeCell ref="H11:I11"/>
    <mergeCell ref="B29:O29"/>
    <mergeCell ref="B30:O30"/>
    <mergeCell ref="B31:O31"/>
    <mergeCell ref="N12:N13"/>
    <mergeCell ref="O12:O13"/>
    <mergeCell ref="B17:F17"/>
    <mergeCell ref="H22:I22"/>
    <mergeCell ref="N23:O25"/>
    <mergeCell ref="D25:E25"/>
    <mergeCell ref="D14:E14"/>
    <mergeCell ref="N17:O17"/>
    <mergeCell ref="I17:L17"/>
    <mergeCell ref="B19:D19"/>
    <mergeCell ref="G19:H19"/>
    <mergeCell ref="B21:L21"/>
    <mergeCell ref="N21:O2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89AC7-35ED-4040-B988-F1E27375CAD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rivalutazione 2022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</dc:creator>
  <cp:lastModifiedBy>Marina Ritardi</cp:lastModifiedBy>
  <cp:lastPrinted>2021-12-16T17:34:28Z</cp:lastPrinted>
  <dcterms:created xsi:type="dcterms:W3CDTF">2021-02-05T09:43:40Z</dcterms:created>
  <dcterms:modified xsi:type="dcterms:W3CDTF">2021-12-17T07:43:15Z</dcterms:modified>
</cp:coreProperties>
</file>